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budzi\Documents\Teaching\ME\"/>
    </mc:Choice>
  </mc:AlternateContent>
  <xr:revisionPtr revIDLastSave="0" documentId="13_ncr:1_{A106DE55-D1E4-4269-9580-DA973CDA9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H5" i="1"/>
  <c r="I5" i="1" s="1"/>
  <c r="M36" i="1"/>
  <c r="J36" i="1"/>
  <c r="H35" i="1"/>
  <c r="F36" i="1"/>
  <c r="F37" i="1" s="1"/>
  <c r="G36" i="1"/>
  <c r="E36" i="1"/>
  <c r="E37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36" i="1" s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K36" i="1" l="1"/>
  <c r="H36" i="1"/>
  <c r="H37" i="1" s="1"/>
  <c r="O27" i="1"/>
  <c r="O28" i="1"/>
  <c r="O29" i="1"/>
  <c r="O30" i="1"/>
  <c r="O31" i="1"/>
  <c r="O32" i="1"/>
  <c r="O33" i="1"/>
  <c r="O34" i="1"/>
  <c r="L27" i="1"/>
  <c r="L28" i="1"/>
  <c r="L29" i="1"/>
  <c r="L30" i="1"/>
  <c r="L31" i="1"/>
  <c r="L32" i="1"/>
  <c r="L33" i="1"/>
  <c r="L34" i="1"/>
  <c r="A40" i="1"/>
  <c r="A39" i="1"/>
  <c r="G37" i="1"/>
  <c r="Q35" i="1"/>
  <c r="P34" i="1"/>
  <c r="Q34" i="1" s="1"/>
  <c r="I34" i="1"/>
  <c r="P33" i="1"/>
  <c r="Q33" i="1" s="1"/>
  <c r="I33" i="1"/>
  <c r="I32" i="1"/>
  <c r="I31" i="1"/>
  <c r="I30" i="1"/>
  <c r="I29" i="1"/>
  <c r="P28" i="1"/>
  <c r="I28" i="1"/>
  <c r="P27" i="1"/>
  <c r="I27" i="1"/>
  <c r="I26" i="1"/>
  <c r="I25" i="1"/>
  <c r="I24" i="1"/>
  <c r="I23" i="1"/>
  <c r="I22" i="1"/>
  <c r="R22" i="1" s="1"/>
  <c r="I21" i="1"/>
  <c r="L21" i="1" s="1"/>
  <c r="I20" i="1"/>
  <c r="R20" i="1" s="1"/>
  <c r="I19" i="1"/>
  <c r="R19" i="1" s="1"/>
  <c r="I18" i="1"/>
  <c r="R18" i="1" s="1"/>
  <c r="I17" i="1"/>
  <c r="R17" i="1" s="1"/>
  <c r="I16" i="1"/>
  <c r="R16" i="1" s="1"/>
  <c r="I15" i="1"/>
  <c r="R15" i="1" s="1"/>
  <c r="I14" i="1"/>
  <c r="R14" i="1" s="1"/>
  <c r="I13" i="1"/>
  <c r="R13" i="1" s="1"/>
  <c r="I12" i="1"/>
  <c r="R12" i="1" s="1"/>
  <c r="I11" i="1"/>
  <c r="R11" i="1" s="1"/>
  <c r="I10" i="1"/>
  <c r="R10" i="1" s="1"/>
  <c r="I9" i="1"/>
  <c r="R9" i="1" s="1"/>
  <c r="I8" i="1"/>
  <c r="R8" i="1" s="1"/>
  <c r="I7" i="1"/>
  <c r="R7" i="1" s="1"/>
  <c r="I6" i="1"/>
  <c r="R6" i="1" s="1"/>
  <c r="L5" i="1"/>
  <c r="L12" i="1" l="1"/>
  <c r="P12" i="1" s="1"/>
  <c r="Q12" i="1" s="1"/>
  <c r="O12" i="1"/>
  <c r="O5" i="1"/>
  <c r="R5" i="1"/>
  <c r="L11" i="1"/>
  <c r="P11" i="1" s="1"/>
  <c r="Q11" i="1" s="1"/>
  <c r="L9" i="1"/>
  <c r="P9" i="1" s="1"/>
  <c r="Q9" i="1" s="1"/>
  <c r="L18" i="1"/>
  <c r="P18" i="1" s="1"/>
  <c r="Q18" i="1" s="1"/>
  <c r="L10" i="1"/>
  <c r="P10" i="1" s="1"/>
  <c r="Q10" i="1" s="1"/>
  <c r="O16" i="1"/>
  <c r="O8" i="1"/>
  <c r="O18" i="1"/>
  <c r="O15" i="1"/>
  <c r="O14" i="1"/>
  <c r="L19" i="1"/>
  <c r="P19" i="1" s="1"/>
  <c r="Q19" i="1" s="1"/>
  <c r="P5" i="1"/>
  <c r="L26" i="1"/>
  <c r="P26" i="1" s="1"/>
  <c r="L25" i="1"/>
  <c r="P25" i="1" s="1"/>
  <c r="L17" i="1"/>
  <c r="P17" i="1" s="1"/>
  <c r="O6" i="1"/>
  <c r="O13" i="1"/>
  <c r="L24" i="1"/>
  <c r="P24" i="1" s="1"/>
  <c r="Q24" i="1" s="1"/>
  <c r="L16" i="1"/>
  <c r="P16" i="1" s="1"/>
  <c r="O24" i="1"/>
  <c r="L23" i="1"/>
  <c r="P23" i="1" s="1"/>
  <c r="L15" i="1"/>
  <c r="P15" i="1" s="1"/>
  <c r="O23" i="1"/>
  <c r="O11" i="1"/>
  <c r="L22" i="1"/>
  <c r="P22" i="1" s="1"/>
  <c r="Q22" i="1" s="1"/>
  <c r="L14" i="1"/>
  <c r="P14" i="1" s="1"/>
  <c r="Q14" i="1" s="1"/>
  <c r="L7" i="1"/>
  <c r="P7" i="1" s="1"/>
  <c r="Q7" i="1" s="1"/>
  <c r="O22" i="1"/>
  <c r="O10" i="1"/>
  <c r="R21" i="1"/>
  <c r="O21" i="1"/>
  <c r="L8" i="1"/>
  <c r="L13" i="1"/>
  <c r="P13" i="1" s="1"/>
  <c r="Q13" i="1" s="1"/>
  <c r="O26" i="1"/>
  <c r="O20" i="1"/>
  <c r="O9" i="1"/>
  <c r="L6" i="1"/>
  <c r="P6" i="1" s="1"/>
  <c r="L20" i="1"/>
  <c r="P20" i="1" s="1"/>
  <c r="O25" i="1"/>
  <c r="O17" i="1"/>
  <c r="O19" i="1"/>
  <c r="O7" i="1"/>
  <c r="Q27" i="1"/>
  <c r="P30" i="1"/>
  <c r="Q30" i="1" s="1"/>
  <c r="M37" i="1"/>
  <c r="I36" i="1"/>
  <c r="I37" i="1" s="1"/>
  <c r="N37" i="1"/>
  <c r="Q28" i="1"/>
  <c r="P31" i="1"/>
  <c r="Q31" i="1" s="1"/>
  <c r="J37" i="1"/>
  <c r="P21" i="1"/>
  <c r="P29" i="1"/>
  <c r="Q29" i="1" s="1"/>
  <c r="P32" i="1"/>
  <c r="Q32" i="1" s="1"/>
  <c r="Q25" i="1" l="1"/>
  <c r="Q20" i="1"/>
  <c r="O36" i="1"/>
  <c r="O37" i="1" s="1"/>
  <c r="P8" i="1"/>
  <c r="P36" i="1" s="1"/>
  <c r="L36" i="1"/>
  <c r="L37" i="1" s="1"/>
  <c r="Q6" i="1"/>
  <c r="Q16" i="1"/>
  <c r="Q26" i="1"/>
  <c r="Q23" i="1"/>
  <c r="Q15" i="1"/>
  <c r="Q17" i="1"/>
  <c r="Q21" i="1"/>
  <c r="K37" i="1"/>
  <c r="P37" i="1"/>
  <c r="Q5" i="1"/>
  <c r="Q8" i="1" l="1"/>
  <c r="Q36" i="1" s="1"/>
</calcChain>
</file>

<file path=xl/sharedStrings.xml><?xml version="1.0" encoding="utf-8"?>
<sst xmlns="http://schemas.openxmlformats.org/spreadsheetml/2006/main" count="22" uniqueCount="18">
  <si>
    <t>Egzamin 1</t>
  </si>
  <si>
    <t>Egzamin 2</t>
  </si>
  <si>
    <t>nr</t>
  </si>
  <si>
    <t>nr indeksu</t>
  </si>
  <si>
    <t>nazwisko</t>
  </si>
  <si>
    <t>imię</t>
  </si>
  <si>
    <t>%HW</t>
  </si>
  <si>
    <t>Σ bez kol.</t>
  </si>
  <si>
    <t>%</t>
  </si>
  <si>
    <t>Σ</t>
  </si>
  <si>
    <t>OCENA</t>
  </si>
  <si>
    <t>OCENA2</t>
  </si>
  <si>
    <t>min. z egzaminu do zaliczenia</t>
  </si>
  <si>
    <t>max</t>
  </si>
  <si>
    <t>średnia</t>
  </si>
  <si>
    <t>+</t>
  </si>
  <si>
    <t>Wynik</t>
  </si>
  <si>
    <t>Mikroekonometria  - grupa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</si>
</sst>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%"/>
    <numFmt numFmtId="167" formatCode="0.0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9"/>
      <name val="Courier New"/>
      <family val="3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/>
  </cellStyleXfs>
  <cellXfs count="51">
    <xf numFmtId="0" fontId="0" fillId="0" borderId="0" xfId="0"/>
    <xf numFmtId="0" fontId="3" fillId="0" borderId="8" xfId="0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9" fontId="2" fillId="0" borderId="1" xfId="1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0" xfId="0" quotePrefix="1" applyFont="1" applyFill="1"/>
    <xf numFmtId="0" fontId="2" fillId="0" borderId="4" xfId="0" applyFont="1" applyBorder="1"/>
    <xf numFmtId="0" fontId="6" fillId="0" borderId="11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0" xfId="0" applyFont="1"/>
    <xf numFmtId="0" fontId="2" fillId="0" borderId="10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0" fontId="7" fillId="0" borderId="8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9" fontId="2" fillId="0" borderId="1" xfId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0" fillId="0" borderId="6" xfId="0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2" sqref="O2"/>
    </sheetView>
  </sheetViews>
  <sheetFormatPr defaultColWidth="9" defaultRowHeight="12.75" x14ac:dyDescent="0.2"/>
  <cols>
    <col min="1" max="1" width="5" style="8" customWidth="1"/>
    <col min="2" max="2" width="11.28515625" style="8" customWidth="1"/>
    <col min="3" max="3" width="12.85546875" style="8" customWidth="1"/>
    <col min="4" max="4" width="9.7109375" style="8" customWidth="1"/>
    <col min="5" max="7" width="9.140625" style="8" customWidth="1"/>
    <col min="8" max="8" width="11" style="8" customWidth="1"/>
    <col min="9" max="9" width="16.140625" style="8" customWidth="1"/>
    <col min="10" max="17" width="10.85546875" style="8" customWidth="1"/>
    <col min="18" max="18" width="35.85546875" style="8" bestFit="1" customWidth="1"/>
    <col min="19" max="19" width="12.85546875" style="8" customWidth="1"/>
    <col min="20" max="27" width="9" style="8" customWidth="1"/>
    <col min="28" max="16384" width="9" style="8"/>
  </cols>
  <sheetData>
    <row r="1" spans="1:20" ht="18.75" customHeight="1" x14ac:dyDescent="0.3">
      <c r="A1" s="24"/>
      <c r="B1" s="25"/>
      <c r="C1" s="26"/>
      <c r="D1" s="27"/>
    </row>
    <row r="2" spans="1:20" ht="18.75" customHeight="1" x14ac:dyDescent="0.3">
      <c r="A2" s="28"/>
      <c r="B2" s="29"/>
      <c r="D2" s="30"/>
    </row>
    <row r="3" spans="1:20" ht="21" customHeight="1" x14ac:dyDescent="0.35">
      <c r="A3" s="18"/>
      <c r="B3" s="19"/>
      <c r="D3" s="17"/>
      <c r="E3" s="39" t="s">
        <v>17</v>
      </c>
      <c r="F3" s="1"/>
      <c r="G3" s="1"/>
      <c r="H3" s="1"/>
      <c r="I3" s="1"/>
      <c r="J3" s="46" t="s">
        <v>0</v>
      </c>
      <c r="K3" s="46"/>
      <c r="L3" s="1"/>
      <c r="M3" s="46" t="s">
        <v>1</v>
      </c>
      <c r="N3" s="46"/>
      <c r="O3" s="1"/>
      <c r="P3" s="1"/>
      <c r="Q3" s="1"/>
      <c r="R3" s="1"/>
    </row>
    <row r="4" spans="1:20" ht="15.75" customHeight="1" x14ac:dyDescent="0.25">
      <c r="A4" s="16" t="s">
        <v>2</v>
      </c>
      <c r="B4" s="16" t="s">
        <v>3</v>
      </c>
      <c r="C4" s="16" t="s">
        <v>4</v>
      </c>
      <c r="D4" s="16" t="s">
        <v>5</v>
      </c>
      <c r="E4" s="16">
        <v>1</v>
      </c>
      <c r="F4" s="16">
        <v>2</v>
      </c>
      <c r="G4" s="16">
        <v>3</v>
      </c>
      <c r="H4" s="16" t="s">
        <v>6</v>
      </c>
      <c r="I4" s="16" t="s">
        <v>7</v>
      </c>
      <c r="J4" s="16" t="s">
        <v>16</v>
      </c>
      <c r="K4" s="16" t="s">
        <v>8</v>
      </c>
      <c r="L4" s="16" t="s">
        <v>9</v>
      </c>
      <c r="M4" s="16" t="s">
        <v>16</v>
      </c>
      <c r="N4" s="16" t="s">
        <v>8</v>
      </c>
      <c r="O4" s="16" t="s">
        <v>9</v>
      </c>
      <c r="P4" s="16" t="s">
        <v>10</v>
      </c>
      <c r="Q4" s="16" t="s">
        <v>11</v>
      </c>
      <c r="R4" s="16" t="s">
        <v>12</v>
      </c>
    </row>
    <row r="5" spans="1:20" s="21" customFormat="1" x14ac:dyDescent="0.2">
      <c r="A5" s="6">
        <v>1</v>
      </c>
      <c r="B5" s="14">
        <v>440210</v>
      </c>
      <c r="C5" s="14"/>
      <c r="D5" s="14"/>
      <c r="E5" s="6">
        <v>12</v>
      </c>
      <c r="F5" s="6">
        <v>15</v>
      </c>
      <c r="G5" s="5">
        <v>17</v>
      </c>
      <c r="H5" s="3">
        <f>SUM(E5:G5)/SUM($E$35:$G$35)</f>
        <v>0.73333333333333328</v>
      </c>
      <c r="I5" s="4">
        <f>0.3*H5</f>
        <v>0.21999999999999997</v>
      </c>
      <c r="J5" s="5">
        <v>19</v>
      </c>
      <c r="K5" s="4">
        <f>IF(J5="","",J5/$J$35)</f>
        <v>0.40425531914893614</v>
      </c>
      <c r="L5" s="4">
        <f t="shared" ref="L5:L34" si="0">IF(J5&gt;0,I5+0.7*K5,"")</f>
        <v>0.50297872340425531</v>
      </c>
      <c r="M5" s="5"/>
      <c r="N5" s="4" t="str">
        <f>IF(M5="","",(M5)/$M$35)</f>
        <v/>
      </c>
      <c r="O5" s="4" t="str">
        <f t="shared" ref="O5:O34" si="1">IF(AND(J5="",M5=""),"",IFERROR(MAX(I5+0.7*N5,N5,K5),""))</f>
        <v/>
      </c>
      <c r="P5" s="6">
        <f t="shared" ref="P5:P34" si="2">IF(J5="","NK",IF(L5&lt;0.5,2,IF(L5&gt;=0.9,5,IF(L5&gt;=0.8,4.5,IF(L5&gt;=0.7,4,IF(L5&gt;=0.6,3.5,IF(L5&gt;=0.5,3,2)))))))</f>
        <v>3</v>
      </c>
      <c r="Q5" s="6" t="str">
        <f t="shared" ref="Q5:Q34" si="3">IF(OR(P5="NK",P5=2),IF(M5="","NK",IF(O5&gt;=0.9,5,IF(O5&gt;=0.8,4.5,IF(O5&gt;=0.7,4,IF(O5&gt;=0.6,3.5,IF(O5&gt;=0.5,3,2)))))),"")</f>
        <v/>
      </c>
      <c r="R5" s="4">
        <f t="shared" ref="R5:R22" si="4">(0.5-I5)/0.7</f>
        <v>0.40000000000000008</v>
      </c>
      <c r="T5" s="43"/>
    </row>
    <row r="6" spans="1:20" s="21" customFormat="1" x14ac:dyDescent="0.2">
      <c r="A6" s="6">
        <v>2</v>
      </c>
      <c r="B6" s="14">
        <v>441486</v>
      </c>
      <c r="C6" s="14"/>
      <c r="D6" s="14"/>
      <c r="E6" s="6">
        <v>14</v>
      </c>
      <c r="F6" s="6">
        <v>14</v>
      </c>
      <c r="G6" s="6">
        <v>19</v>
      </c>
      <c r="H6" s="3">
        <f t="shared" ref="H6:H35" si="5">SUM(E6:G6)/SUM($E$35:$G$35)</f>
        <v>0.78333333333333333</v>
      </c>
      <c r="I6" s="4">
        <f t="shared" ref="I6:I34" si="6">0.3*H6</f>
        <v>0.23499999999999999</v>
      </c>
      <c r="J6" s="5">
        <v>32</v>
      </c>
      <c r="K6" s="4">
        <f t="shared" ref="K6:K34" si="7">IF(J6="","",J6/$J$35)</f>
        <v>0.68085106382978722</v>
      </c>
      <c r="L6" s="4">
        <f t="shared" si="0"/>
        <v>0.71159574468085096</v>
      </c>
      <c r="M6" s="5"/>
      <c r="N6" s="4" t="str">
        <f t="shared" ref="N6:N34" si="8">IF(M6="","",(M6)/$M$35)</f>
        <v/>
      </c>
      <c r="O6" s="4" t="str">
        <f t="shared" si="1"/>
        <v/>
      </c>
      <c r="P6" s="6">
        <f t="shared" si="2"/>
        <v>4</v>
      </c>
      <c r="Q6" s="6" t="str">
        <f t="shared" si="3"/>
        <v/>
      </c>
      <c r="R6" s="4">
        <f t="shared" si="4"/>
        <v>0.37857142857142861</v>
      </c>
    </row>
    <row r="7" spans="1:20" s="21" customFormat="1" x14ac:dyDescent="0.2">
      <c r="A7" s="6">
        <v>3</v>
      </c>
      <c r="B7" s="14">
        <v>443326</v>
      </c>
      <c r="C7" s="14"/>
      <c r="D7" s="14"/>
      <c r="E7" s="6"/>
      <c r="F7" s="6"/>
      <c r="G7" s="6"/>
      <c r="H7" s="3">
        <f t="shared" si="5"/>
        <v>0</v>
      </c>
      <c r="I7" s="4">
        <f t="shared" si="6"/>
        <v>0</v>
      </c>
      <c r="J7" s="5"/>
      <c r="K7" s="4" t="str">
        <f t="shared" si="7"/>
        <v/>
      </c>
      <c r="L7" s="4" t="str">
        <f t="shared" si="0"/>
        <v/>
      </c>
      <c r="M7" s="5"/>
      <c r="N7" s="4" t="str">
        <f t="shared" si="8"/>
        <v/>
      </c>
      <c r="O7" s="4" t="str">
        <f t="shared" si="1"/>
        <v/>
      </c>
      <c r="P7" s="6" t="str">
        <f t="shared" si="2"/>
        <v>NK</v>
      </c>
      <c r="Q7" s="6" t="str">
        <f t="shared" si="3"/>
        <v>NK</v>
      </c>
      <c r="R7" s="4">
        <f t="shared" si="4"/>
        <v>0.7142857142857143</v>
      </c>
    </row>
    <row r="8" spans="1:20" s="21" customFormat="1" x14ac:dyDescent="0.2">
      <c r="A8" s="6">
        <v>4</v>
      </c>
      <c r="B8" s="14">
        <v>474035</v>
      </c>
      <c r="C8" s="14"/>
      <c r="D8" s="14"/>
      <c r="E8" s="6"/>
      <c r="F8" s="6"/>
      <c r="G8" s="6"/>
      <c r="H8" s="3">
        <f t="shared" si="5"/>
        <v>0</v>
      </c>
      <c r="I8" s="4">
        <f t="shared" si="6"/>
        <v>0</v>
      </c>
      <c r="J8" s="5"/>
      <c r="K8" s="4" t="str">
        <f t="shared" si="7"/>
        <v/>
      </c>
      <c r="L8" s="4" t="str">
        <f t="shared" si="0"/>
        <v/>
      </c>
      <c r="M8" s="5"/>
      <c r="N8" s="4" t="str">
        <f t="shared" si="8"/>
        <v/>
      </c>
      <c r="O8" s="4" t="str">
        <f t="shared" si="1"/>
        <v/>
      </c>
      <c r="P8" s="6" t="str">
        <f t="shared" si="2"/>
        <v>NK</v>
      </c>
      <c r="Q8" s="6" t="str">
        <f t="shared" si="3"/>
        <v>NK</v>
      </c>
      <c r="R8" s="4">
        <f t="shared" si="4"/>
        <v>0.7142857142857143</v>
      </c>
    </row>
    <row r="9" spans="1:20" s="21" customFormat="1" ht="14.25" customHeight="1" x14ac:dyDescent="0.2">
      <c r="A9" s="6">
        <v>5</v>
      </c>
      <c r="B9" s="14">
        <v>472483</v>
      </c>
      <c r="C9" s="14"/>
      <c r="D9" s="14"/>
      <c r="E9" s="6">
        <v>15</v>
      </c>
      <c r="F9" s="6"/>
      <c r="G9" s="6">
        <v>17</v>
      </c>
      <c r="H9" s="3">
        <f t="shared" si="5"/>
        <v>0.53333333333333333</v>
      </c>
      <c r="I9" s="4">
        <f t="shared" si="6"/>
        <v>0.16</v>
      </c>
      <c r="J9" s="5">
        <v>15</v>
      </c>
      <c r="K9" s="4">
        <f t="shared" si="7"/>
        <v>0.31914893617021278</v>
      </c>
      <c r="L9" s="4">
        <f t="shared" si="0"/>
        <v>0.3834042553191489</v>
      </c>
      <c r="M9" s="5"/>
      <c r="N9" s="4" t="str">
        <f t="shared" si="8"/>
        <v/>
      </c>
      <c r="O9" s="4" t="str">
        <f t="shared" si="1"/>
        <v/>
      </c>
      <c r="P9" s="6">
        <f t="shared" si="2"/>
        <v>2</v>
      </c>
      <c r="Q9" s="6" t="str">
        <f t="shared" si="3"/>
        <v>NK</v>
      </c>
      <c r="R9" s="4">
        <f t="shared" si="4"/>
        <v>0.48571428571428571</v>
      </c>
    </row>
    <row r="10" spans="1:20" s="21" customFormat="1" x14ac:dyDescent="0.2">
      <c r="A10" s="6">
        <v>6</v>
      </c>
      <c r="B10" s="14">
        <v>430220</v>
      </c>
      <c r="C10" s="14"/>
      <c r="D10" s="14"/>
      <c r="E10" s="6"/>
      <c r="F10" s="6"/>
      <c r="G10" s="6"/>
      <c r="H10" s="3">
        <f t="shared" si="5"/>
        <v>0</v>
      </c>
      <c r="I10" s="4">
        <f t="shared" si="6"/>
        <v>0</v>
      </c>
      <c r="J10" s="5"/>
      <c r="K10" s="4" t="str">
        <f t="shared" si="7"/>
        <v/>
      </c>
      <c r="L10" s="4" t="str">
        <f t="shared" si="0"/>
        <v/>
      </c>
      <c r="M10" s="5"/>
      <c r="N10" s="4" t="str">
        <f t="shared" si="8"/>
        <v/>
      </c>
      <c r="O10" s="4" t="str">
        <f t="shared" si="1"/>
        <v/>
      </c>
      <c r="P10" s="6" t="str">
        <f t="shared" si="2"/>
        <v>NK</v>
      </c>
      <c r="Q10" s="6" t="str">
        <f t="shared" si="3"/>
        <v>NK</v>
      </c>
      <c r="R10" s="4">
        <f t="shared" si="4"/>
        <v>0.7142857142857143</v>
      </c>
    </row>
    <row r="11" spans="1:20" s="21" customFormat="1" x14ac:dyDescent="0.2">
      <c r="A11" s="6">
        <v>7</v>
      </c>
      <c r="B11" s="14">
        <v>443717</v>
      </c>
      <c r="C11" s="14"/>
      <c r="D11" s="14"/>
      <c r="E11" s="6">
        <v>17</v>
      </c>
      <c r="F11" s="6">
        <v>16</v>
      </c>
      <c r="G11" s="6">
        <v>18</v>
      </c>
      <c r="H11" s="3">
        <f t="shared" si="5"/>
        <v>0.85</v>
      </c>
      <c r="I11" s="4">
        <f t="shared" si="6"/>
        <v>0.255</v>
      </c>
      <c r="J11" s="42">
        <v>27</v>
      </c>
      <c r="K11" s="4">
        <f t="shared" si="7"/>
        <v>0.57446808510638303</v>
      </c>
      <c r="L11" s="4">
        <f t="shared" si="0"/>
        <v>0.65712765957446817</v>
      </c>
      <c r="M11" s="42"/>
      <c r="N11" s="4" t="str">
        <f t="shared" si="8"/>
        <v/>
      </c>
      <c r="O11" s="4" t="str">
        <f t="shared" si="1"/>
        <v/>
      </c>
      <c r="P11" s="6">
        <f t="shared" si="2"/>
        <v>3.5</v>
      </c>
      <c r="Q11" s="6" t="str">
        <f t="shared" si="3"/>
        <v/>
      </c>
      <c r="R11" s="4">
        <f t="shared" si="4"/>
        <v>0.35000000000000003</v>
      </c>
    </row>
    <row r="12" spans="1:20" s="21" customFormat="1" x14ac:dyDescent="0.2">
      <c r="A12" s="6">
        <v>8</v>
      </c>
      <c r="B12" s="14">
        <v>440967</v>
      </c>
      <c r="C12" s="14"/>
      <c r="D12" s="14"/>
      <c r="E12" s="6">
        <v>14</v>
      </c>
      <c r="F12" s="6">
        <v>14</v>
      </c>
      <c r="G12" s="6">
        <v>19</v>
      </c>
      <c r="H12" s="3">
        <f t="shared" si="5"/>
        <v>0.78333333333333333</v>
      </c>
      <c r="I12" s="4">
        <f t="shared" si="6"/>
        <v>0.23499999999999999</v>
      </c>
      <c r="J12" s="5">
        <v>22</v>
      </c>
      <c r="K12" s="4">
        <f t="shared" si="7"/>
        <v>0.46808510638297873</v>
      </c>
      <c r="L12" s="4">
        <f t="shared" si="0"/>
        <v>0.56265957446808512</v>
      </c>
      <c r="M12" s="5"/>
      <c r="N12" s="4" t="str">
        <f t="shared" si="8"/>
        <v/>
      </c>
      <c r="O12" s="4" t="str">
        <f t="shared" si="1"/>
        <v/>
      </c>
      <c r="P12" s="6">
        <f t="shared" si="2"/>
        <v>3</v>
      </c>
      <c r="Q12" s="6" t="str">
        <f t="shared" si="3"/>
        <v/>
      </c>
      <c r="R12" s="4">
        <f t="shared" si="4"/>
        <v>0.37857142857142861</v>
      </c>
    </row>
    <row r="13" spans="1:20" s="21" customFormat="1" x14ac:dyDescent="0.2">
      <c r="A13" s="6">
        <v>9</v>
      </c>
      <c r="B13" s="14">
        <v>441187</v>
      </c>
      <c r="C13" s="14"/>
      <c r="D13" s="14"/>
      <c r="E13" s="6"/>
      <c r="F13" s="6"/>
      <c r="G13" s="6"/>
      <c r="H13" s="3">
        <f t="shared" si="5"/>
        <v>0</v>
      </c>
      <c r="I13" s="4">
        <f t="shared" si="6"/>
        <v>0</v>
      </c>
      <c r="J13" s="5"/>
      <c r="K13" s="4" t="str">
        <f t="shared" si="7"/>
        <v/>
      </c>
      <c r="L13" s="4" t="str">
        <f t="shared" si="0"/>
        <v/>
      </c>
      <c r="M13" s="5"/>
      <c r="N13" s="4" t="str">
        <f t="shared" si="8"/>
        <v/>
      </c>
      <c r="O13" s="4" t="str">
        <f t="shared" si="1"/>
        <v/>
      </c>
      <c r="P13" s="6" t="str">
        <f t="shared" si="2"/>
        <v>NK</v>
      </c>
      <c r="Q13" s="6" t="str">
        <f t="shared" si="3"/>
        <v>NK</v>
      </c>
      <c r="R13" s="4">
        <f t="shared" si="4"/>
        <v>0.7142857142857143</v>
      </c>
    </row>
    <row r="14" spans="1:20" s="21" customFormat="1" x14ac:dyDescent="0.2">
      <c r="A14" s="6">
        <v>10</v>
      </c>
      <c r="B14" s="14">
        <v>406198</v>
      </c>
      <c r="C14" s="14"/>
      <c r="D14" s="14"/>
      <c r="E14" s="6"/>
      <c r="F14" s="6"/>
      <c r="G14" s="6"/>
      <c r="H14" s="3">
        <f t="shared" si="5"/>
        <v>0</v>
      </c>
      <c r="I14" s="4">
        <f t="shared" si="6"/>
        <v>0</v>
      </c>
      <c r="J14" s="5"/>
      <c r="K14" s="4" t="str">
        <f t="shared" si="7"/>
        <v/>
      </c>
      <c r="L14" s="4" t="str">
        <f t="shared" si="0"/>
        <v/>
      </c>
      <c r="M14" s="5"/>
      <c r="N14" s="4" t="str">
        <f t="shared" si="8"/>
        <v/>
      </c>
      <c r="O14" s="4" t="str">
        <f t="shared" si="1"/>
        <v/>
      </c>
      <c r="P14" s="6" t="str">
        <f t="shared" si="2"/>
        <v>NK</v>
      </c>
      <c r="Q14" s="6" t="str">
        <f t="shared" si="3"/>
        <v>NK</v>
      </c>
      <c r="R14" s="4">
        <f t="shared" si="4"/>
        <v>0.7142857142857143</v>
      </c>
    </row>
    <row r="15" spans="1:20" s="21" customFormat="1" x14ac:dyDescent="0.2">
      <c r="A15" s="6">
        <v>11</v>
      </c>
      <c r="B15" s="14">
        <v>476323</v>
      </c>
      <c r="C15" s="14"/>
      <c r="D15" s="14"/>
      <c r="E15" s="6"/>
      <c r="F15" s="6"/>
      <c r="G15" s="6"/>
      <c r="H15" s="3">
        <f t="shared" si="5"/>
        <v>0</v>
      </c>
      <c r="I15" s="4">
        <f t="shared" si="6"/>
        <v>0</v>
      </c>
      <c r="J15" s="5"/>
      <c r="K15" s="4" t="str">
        <f t="shared" si="7"/>
        <v/>
      </c>
      <c r="L15" s="4" t="str">
        <f t="shared" si="0"/>
        <v/>
      </c>
      <c r="M15" s="5"/>
      <c r="N15" s="4" t="str">
        <f t="shared" si="8"/>
        <v/>
      </c>
      <c r="O15" s="4" t="str">
        <f t="shared" si="1"/>
        <v/>
      </c>
      <c r="P15" s="6" t="str">
        <f t="shared" si="2"/>
        <v>NK</v>
      </c>
      <c r="Q15" s="6" t="str">
        <f t="shared" si="3"/>
        <v>NK</v>
      </c>
      <c r="R15" s="4">
        <f t="shared" si="4"/>
        <v>0.7142857142857143</v>
      </c>
    </row>
    <row r="16" spans="1:20" s="21" customFormat="1" x14ac:dyDescent="0.2">
      <c r="A16" s="6">
        <v>12</v>
      </c>
      <c r="B16" s="14">
        <v>472972</v>
      </c>
      <c r="C16" s="14"/>
      <c r="D16" s="14"/>
      <c r="E16" s="6">
        <v>14</v>
      </c>
      <c r="F16" s="6">
        <v>13</v>
      </c>
      <c r="G16" s="6">
        <v>19</v>
      </c>
      <c r="H16" s="3">
        <f t="shared" si="5"/>
        <v>0.76666666666666672</v>
      </c>
      <c r="I16" s="4">
        <f t="shared" si="6"/>
        <v>0.23</v>
      </c>
      <c r="J16" s="5">
        <v>16</v>
      </c>
      <c r="K16" s="4">
        <f t="shared" si="7"/>
        <v>0.34042553191489361</v>
      </c>
      <c r="L16" s="4">
        <f t="shared" si="0"/>
        <v>0.46829787234042553</v>
      </c>
      <c r="M16" s="5"/>
      <c r="N16" s="4" t="str">
        <f t="shared" si="8"/>
        <v/>
      </c>
      <c r="O16" s="4" t="str">
        <f t="shared" si="1"/>
        <v/>
      </c>
      <c r="P16" s="6">
        <f t="shared" si="2"/>
        <v>2</v>
      </c>
      <c r="Q16" s="6" t="str">
        <f t="shared" si="3"/>
        <v>NK</v>
      </c>
      <c r="R16" s="4">
        <f t="shared" si="4"/>
        <v>0.38571428571428579</v>
      </c>
    </row>
    <row r="17" spans="1:19" s="21" customFormat="1" x14ac:dyDescent="0.2">
      <c r="A17" s="6">
        <v>13</v>
      </c>
      <c r="B17" s="14">
        <v>441372</v>
      </c>
      <c r="C17" s="14"/>
      <c r="D17" s="14"/>
      <c r="E17" s="6"/>
      <c r="F17" s="6"/>
      <c r="G17" s="6"/>
      <c r="H17" s="3">
        <f t="shared" si="5"/>
        <v>0</v>
      </c>
      <c r="I17" s="4">
        <f t="shared" si="6"/>
        <v>0</v>
      </c>
      <c r="J17" s="5"/>
      <c r="K17" s="4" t="str">
        <f t="shared" si="7"/>
        <v/>
      </c>
      <c r="L17" s="4" t="str">
        <f t="shared" si="0"/>
        <v/>
      </c>
      <c r="M17" s="5"/>
      <c r="N17" s="4" t="str">
        <f t="shared" si="8"/>
        <v/>
      </c>
      <c r="O17" s="4" t="str">
        <f t="shared" si="1"/>
        <v/>
      </c>
      <c r="P17" s="6" t="str">
        <f t="shared" si="2"/>
        <v>NK</v>
      </c>
      <c r="Q17" s="6" t="str">
        <f t="shared" si="3"/>
        <v>NK</v>
      </c>
      <c r="R17" s="4">
        <f t="shared" si="4"/>
        <v>0.7142857142857143</v>
      </c>
    </row>
    <row r="18" spans="1:19" s="21" customFormat="1" x14ac:dyDescent="0.2">
      <c r="A18" s="6">
        <v>14</v>
      </c>
      <c r="B18" s="14">
        <v>473092</v>
      </c>
      <c r="C18" s="14"/>
      <c r="D18" s="14"/>
      <c r="E18" s="6">
        <v>15</v>
      </c>
      <c r="F18" s="6">
        <v>14</v>
      </c>
      <c r="G18" s="6">
        <v>20</v>
      </c>
      <c r="H18" s="3">
        <f t="shared" si="5"/>
        <v>0.81666666666666665</v>
      </c>
      <c r="I18" s="4">
        <f t="shared" si="6"/>
        <v>0.245</v>
      </c>
      <c r="J18" s="5">
        <v>43</v>
      </c>
      <c r="K18" s="4">
        <f t="shared" si="7"/>
        <v>0.91489361702127658</v>
      </c>
      <c r="L18" s="4">
        <f t="shared" si="0"/>
        <v>0.88542553191489359</v>
      </c>
      <c r="M18" s="5"/>
      <c r="N18" s="4" t="str">
        <f t="shared" si="8"/>
        <v/>
      </c>
      <c r="O18" s="4" t="str">
        <f t="shared" si="1"/>
        <v/>
      </c>
      <c r="P18" s="6">
        <f t="shared" si="2"/>
        <v>4.5</v>
      </c>
      <c r="Q18" s="6" t="str">
        <f t="shared" si="3"/>
        <v/>
      </c>
      <c r="R18" s="4">
        <f t="shared" si="4"/>
        <v>0.36428571428571432</v>
      </c>
    </row>
    <row r="19" spans="1:19" s="21" customFormat="1" x14ac:dyDescent="0.2">
      <c r="A19" s="6">
        <v>15</v>
      </c>
      <c r="B19" s="14">
        <v>419668</v>
      </c>
      <c r="C19" s="14"/>
      <c r="D19" s="14"/>
      <c r="E19" s="6"/>
      <c r="F19" s="6"/>
      <c r="G19" s="6"/>
      <c r="H19" s="3">
        <f t="shared" si="5"/>
        <v>0</v>
      </c>
      <c r="I19" s="4">
        <f t="shared" si="6"/>
        <v>0</v>
      </c>
      <c r="J19" s="5"/>
      <c r="K19" s="4" t="str">
        <f t="shared" si="7"/>
        <v/>
      </c>
      <c r="L19" s="4" t="str">
        <f t="shared" si="0"/>
        <v/>
      </c>
      <c r="M19" s="5"/>
      <c r="N19" s="4" t="str">
        <f t="shared" si="8"/>
        <v/>
      </c>
      <c r="O19" s="4" t="str">
        <f t="shared" si="1"/>
        <v/>
      </c>
      <c r="P19" s="6" t="str">
        <f t="shared" si="2"/>
        <v>NK</v>
      </c>
      <c r="Q19" s="6" t="str">
        <f t="shared" si="3"/>
        <v>NK</v>
      </c>
      <c r="R19" s="4">
        <f t="shared" si="4"/>
        <v>0.7142857142857143</v>
      </c>
    </row>
    <row r="20" spans="1:19" s="21" customFormat="1" x14ac:dyDescent="0.2">
      <c r="A20" s="6">
        <v>16</v>
      </c>
      <c r="B20" s="14">
        <v>473180</v>
      </c>
      <c r="C20" s="14"/>
      <c r="D20" s="14"/>
      <c r="E20" s="6">
        <v>14</v>
      </c>
      <c r="F20" s="6">
        <v>13</v>
      </c>
      <c r="G20" s="6">
        <v>20</v>
      </c>
      <c r="H20" s="3">
        <f t="shared" si="5"/>
        <v>0.78333333333333333</v>
      </c>
      <c r="I20" s="4">
        <f t="shared" si="6"/>
        <v>0.23499999999999999</v>
      </c>
      <c r="J20" s="5">
        <v>13</v>
      </c>
      <c r="K20" s="4">
        <f t="shared" si="7"/>
        <v>0.27659574468085107</v>
      </c>
      <c r="L20" s="4">
        <f t="shared" si="0"/>
        <v>0.42861702127659573</v>
      </c>
      <c r="M20" s="5"/>
      <c r="N20" s="4" t="str">
        <f t="shared" si="8"/>
        <v/>
      </c>
      <c r="O20" s="4" t="str">
        <f t="shared" si="1"/>
        <v/>
      </c>
      <c r="P20" s="6">
        <f t="shared" si="2"/>
        <v>2</v>
      </c>
      <c r="Q20" s="6" t="str">
        <f t="shared" si="3"/>
        <v>NK</v>
      </c>
      <c r="R20" s="4">
        <f t="shared" si="4"/>
        <v>0.37857142857142861</v>
      </c>
    </row>
    <row r="21" spans="1:19" s="21" customFormat="1" x14ac:dyDescent="0.2">
      <c r="A21" s="6">
        <v>17</v>
      </c>
      <c r="B21" s="14">
        <v>474328</v>
      </c>
      <c r="C21" s="14"/>
      <c r="D21" s="14"/>
      <c r="E21" s="6">
        <v>15</v>
      </c>
      <c r="F21" s="6">
        <v>14</v>
      </c>
      <c r="G21" s="6">
        <v>15</v>
      </c>
      <c r="H21" s="3">
        <f t="shared" si="5"/>
        <v>0.73333333333333328</v>
      </c>
      <c r="I21" s="4">
        <f t="shared" si="6"/>
        <v>0.21999999999999997</v>
      </c>
      <c r="J21" s="5">
        <v>17</v>
      </c>
      <c r="K21" s="4">
        <f t="shared" si="7"/>
        <v>0.36170212765957449</v>
      </c>
      <c r="L21" s="4">
        <f t="shared" si="0"/>
        <v>0.47319148936170208</v>
      </c>
      <c r="M21" s="5"/>
      <c r="N21" s="4" t="str">
        <f t="shared" si="8"/>
        <v/>
      </c>
      <c r="O21" s="4" t="str">
        <f t="shared" si="1"/>
        <v/>
      </c>
      <c r="P21" s="6">
        <f t="shared" si="2"/>
        <v>2</v>
      </c>
      <c r="Q21" s="6" t="str">
        <f t="shared" si="3"/>
        <v>NK</v>
      </c>
      <c r="R21" s="4">
        <f t="shared" si="4"/>
        <v>0.40000000000000008</v>
      </c>
      <c r="S21" s="44"/>
    </row>
    <row r="22" spans="1:19" s="21" customFormat="1" x14ac:dyDescent="0.2">
      <c r="A22" s="6">
        <v>18</v>
      </c>
      <c r="B22" s="14">
        <v>463170</v>
      </c>
      <c r="C22" s="14"/>
      <c r="D22" s="14"/>
      <c r="E22" s="6"/>
      <c r="F22" s="6"/>
      <c r="G22" s="6"/>
      <c r="H22" s="3">
        <f t="shared" si="5"/>
        <v>0</v>
      </c>
      <c r="I22" s="4">
        <f t="shared" si="6"/>
        <v>0</v>
      </c>
      <c r="J22" s="5"/>
      <c r="K22" s="4" t="str">
        <f t="shared" si="7"/>
        <v/>
      </c>
      <c r="L22" s="4" t="str">
        <f t="shared" si="0"/>
        <v/>
      </c>
      <c r="M22" s="5"/>
      <c r="N22" s="4" t="str">
        <f t="shared" si="8"/>
        <v/>
      </c>
      <c r="O22" s="4" t="str">
        <f t="shared" si="1"/>
        <v/>
      </c>
      <c r="P22" s="6" t="str">
        <f t="shared" si="2"/>
        <v>NK</v>
      </c>
      <c r="Q22" s="6" t="str">
        <f t="shared" si="3"/>
        <v>NK</v>
      </c>
      <c r="R22" s="4">
        <f t="shared" si="4"/>
        <v>0.7142857142857143</v>
      </c>
    </row>
    <row r="23" spans="1:19" s="21" customFormat="1" x14ac:dyDescent="0.2">
      <c r="A23" s="6">
        <v>19</v>
      </c>
      <c r="B23" s="2">
        <v>435889</v>
      </c>
      <c r="C23" s="2"/>
      <c r="D23" s="2"/>
      <c r="E23" s="6">
        <v>15</v>
      </c>
      <c r="F23" s="6"/>
      <c r="G23" s="6"/>
      <c r="H23" s="3">
        <f t="shared" si="5"/>
        <v>0.25</v>
      </c>
      <c r="I23" s="4">
        <f t="shared" si="6"/>
        <v>7.4999999999999997E-2</v>
      </c>
      <c r="J23" s="5"/>
      <c r="K23" s="4" t="str">
        <f t="shared" si="7"/>
        <v/>
      </c>
      <c r="L23" s="4" t="str">
        <f t="shared" si="0"/>
        <v/>
      </c>
      <c r="M23" s="5"/>
      <c r="N23" s="4" t="str">
        <f t="shared" si="8"/>
        <v/>
      </c>
      <c r="O23" s="4" t="str">
        <f t="shared" si="1"/>
        <v/>
      </c>
      <c r="P23" s="6" t="str">
        <f t="shared" si="2"/>
        <v>NK</v>
      </c>
      <c r="Q23" s="6" t="str">
        <f t="shared" si="3"/>
        <v>NK</v>
      </c>
      <c r="R23" s="4"/>
    </row>
    <row r="24" spans="1:19" s="21" customFormat="1" x14ac:dyDescent="0.2">
      <c r="A24" s="6">
        <v>20</v>
      </c>
      <c r="B24" s="2">
        <v>444368</v>
      </c>
      <c r="C24" s="2"/>
      <c r="D24" s="2"/>
      <c r="E24" s="6">
        <v>12</v>
      </c>
      <c r="F24" s="6">
        <v>15</v>
      </c>
      <c r="G24" s="6">
        <v>14</v>
      </c>
      <c r="H24" s="3">
        <f t="shared" si="5"/>
        <v>0.68333333333333335</v>
      </c>
      <c r="I24" s="4">
        <f t="shared" si="6"/>
        <v>0.20499999999999999</v>
      </c>
      <c r="J24" s="5">
        <v>18</v>
      </c>
      <c r="K24" s="4">
        <f t="shared" si="7"/>
        <v>0.38297872340425532</v>
      </c>
      <c r="L24" s="4">
        <f t="shared" si="0"/>
        <v>0.47308510638297874</v>
      </c>
      <c r="M24" s="5"/>
      <c r="N24" s="4" t="str">
        <f t="shared" si="8"/>
        <v/>
      </c>
      <c r="O24" s="4" t="str">
        <f t="shared" si="1"/>
        <v/>
      </c>
      <c r="P24" s="6">
        <f t="shared" si="2"/>
        <v>2</v>
      </c>
      <c r="Q24" s="6" t="str">
        <f t="shared" si="3"/>
        <v>NK</v>
      </c>
      <c r="R24" s="4"/>
    </row>
    <row r="25" spans="1:19" s="21" customFormat="1" x14ac:dyDescent="0.2">
      <c r="A25" s="6">
        <v>21</v>
      </c>
      <c r="B25" s="2">
        <v>442114</v>
      </c>
      <c r="C25" s="2"/>
      <c r="D25" s="2"/>
      <c r="E25" s="6"/>
      <c r="F25" s="6"/>
      <c r="G25" s="6"/>
      <c r="H25" s="3">
        <f t="shared" si="5"/>
        <v>0</v>
      </c>
      <c r="I25" s="4">
        <f t="shared" si="6"/>
        <v>0</v>
      </c>
      <c r="J25" s="5"/>
      <c r="K25" s="4" t="str">
        <f t="shared" si="7"/>
        <v/>
      </c>
      <c r="L25" s="4" t="str">
        <f t="shared" si="0"/>
        <v/>
      </c>
      <c r="M25" s="5"/>
      <c r="N25" s="4" t="str">
        <f t="shared" si="8"/>
        <v/>
      </c>
      <c r="O25" s="4" t="str">
        <f t="shared" si="1"/>
        <v/>
      </c>
      <c r="P25" s="6" t="str">
        <f t="shared" si="2"/>
        <v>NK</v>
      </c>
      <c r="Q25" s="6" t="str">
        <f t="shared" si="3"/>
        <v>NK</v>
      </c>
      <c r="R25" s="4"/>
    </row>
    <row r="26" spans="1:19" s="21" customFormat="1" x14ac:dyDescent="0.2">
      <c r="A26" s="6">
        <v>22</v>
      </c>
      <c r="B26" s="2">
        <v>442116</v>
      </c>
      <c r="C26" s="2"/>
      <c r="D26" s="2"/>
      <c r="E26" s="6">
        <v>17</v>
      </c>
      <c r="F26" s="6">
        <v>16</v>
      </c>
      <c r="G26" s="6">
        <v>17</v>
      </c>
      <c r="H26" s="3">
        <f t="shared" si="5"/>
        <v>0.83333333333333337</v>
      </c>
      <c r="I26" s="4">
        <f t="shared" si="6"/>
        <v>0.25</v>
      </c>
      <c r="J26" s="5">
        <v>31</v>
      </c>
      <c r="K26" s="4">
        <f t="shared" si="7"/>
        <v>0.65957446808510634</v>
      </c>
      <c r="L26" s="4">
        <f t="shared" si="0"/>
        <v>0.71170212765957441</v>
      </c>
      <c r="M26" s="5"/>
      <c r="N26" s="4" t="str">
        <f t="shared" si="8"/>
        <v/>
      </c>
      <c r="O26" s="4" t="str">
        <f t="shared" si="1"/>
        <v/>
      </c>
      <c r="P26" s="6">
        <f t="shared" si="2"/>
        <v>4</v>
      </c>
      <c r="Q26" s="6" t="str">
        <f t="shared" si="3"/>
        <v/>
      </c>
      <c r="R26" s="4"/>
    </row>
    <row r="27" spans="1:19" s="21" customFormat="1" x14ac:dyDescent="0.2">
      <c r="A27" s="6">
        <v>23</v>
      </c>
      <c r="B27" s="41"/>
      <c r="C27" s="40"/>
      <c r="D27" s="40"/>
      <c r="E27" s="6"/>
      <c r="F27" s="6"/>
      <c r="G27" s="6"/>
      <c r="H27" s="3">
        <f t="shared" si="5"/>
        <v>0</v>
      </c>
      <c r="I27" s="4">
        <f t="shared" si="6"/>
        <v>0</v>
      </c>
      <c r="J27" s="5"/>
      <c r="K27" s="4" t="str">
        <f t="shared" si="7"/>
        <v/>
      </c>
      <c r="L27" s="4" t="str">
        <f t="shared" si="0"/>
        <v/>
      </c>
      <c r="M27" s="5"/>
      <c r="N27" s="4" t="str">
        <f t="shared" si="8"/>
        <v/>
      </c>
      <c r="O27" s="4" t="str">
        <f t="shared" si="1"/>
        <v/>
      </c>
      <c r="P27" s="6" t="str">
        <f t="shared" si="2"/>
        <v>NK</v>
      </c>
      <c r="Q27" s="6" t="str">
        <f t="shared" si="3"/>
        <v>NK</v>
      </c>
      <c r="R27" s="4"/>
    </row>
    <row r="28" spans="1:19" s="21" customFormat="1" x14ac:dyDescent="0.2">
      <c r="A28" s="6">
        <v>24</v>
      </c>
      <c r="B28" s="41"/>
      <c r="C28" s="40"/>
      <c r="D28" s="40"/>
      <c r="E28" s="6"/>
      <c r="F28" s="6"/>
      <c r="G28" s="6"/>
      <c r="H28" s="3">
        <f t="shared" si="5"/>
        <v>0</v>
      </c>
      <c r="I28" s="4">
        <f t="shared" si="6"/>
        <v>0</v>
      </c>
      <c r="J28" s="5"/>
      <c r="K28" s="4" t="str">
        <f t="shared" si="7"/>
        <v/>
      </c>
      <c r="L28" s="4" t="str">
        <f t="shared" si="0"/>
        <v/>
      </c>
      <c r="M28" s="5"/>
      <c r="N28" s="4" t="str">
        <f t="shared" si="8"/>
        <v/>
      </c>
      <c r="O28" s="4" t="str">
        <f t="shared" si="1"/>
        <v/>
      </c>
      <c r="P28" s="6" t="str">
        <f t="shared" si="2"/>
        <v>NK</v>
      </c>
      <c r="Q28" s="6" t="str">
        <f t="shared" si="3"/>
        <v>NK</v>
      </c>
      <c r="R28" s="4"/>
    </row>
    <row r="29" spans="1:19" s="21" customFormat="1" x14ac:dyDescent="0.2">
      <c r="A29" s="6">
        <v>25</v>
      </c>
      <c r="B29" s="41"/>
      <c r="C29" s="40"/>
      <c r="D29" s="40"/>
      <c r="E29" s="6"/>
      <c r="F29" s="6"/>
      <c r="G29" s="6"/>
      <c r="H29" s="3">
        <f t="shared" si="5"/>
        <v>0</v>
      </c>
      <c r="I29" s="4">
        <f t="shared" si="6"/>
        <v>0</v>
      </c>
      <c r="J29" s="5"/>
      <c r="K29" s="4" t="str">
        <f t="shared" si="7"/>
        <v/>
      </c>
      <c r="L29" s="4" t="str">
        <f t="shared" si="0"/>
        <v/>
      </c>
      <c r="M29" s="5"/>
      <c r="N29" s="4" t="str">
        <f t="shared" si="8"/>
        <v/>
      </c>
      <c r="O29" s="4" t="str">
        <f t="shared" si="1"/>
        <v/>
      </c>
      <c r="P29" s="6" t="str">
        <f t="shared" si="2"/>
        <v>NK</v>
      </c>
      <c r="Q29" s="6" t="str">
        <f t="shared" si="3"/>
        <v>NK</v>
      </c>
      <c r="R29" s="4"/>
    </row>
    <row r="30" spans="1:19" s="21" customFormat="1" x14ac:dyDescent="0.2">
      <c r="A30" s="6">
        <v>26</v>
      </c>
      <c r="B30" s="41"/>
      <c r="C30" s="40"/>
      <c r="D30" s="40"/>
      <c r="E30" s="6"/>
      <c r="F30" s="6"/>
      <c r="G30" s="6"/>
      <c r="H30" s="3">
        <f t="shared" si="5"/>
        <v>0</v>
      </c>
      <c r="I30" s="4">
        <f t="shared" si="6"/>
        <v>0</v>
      </c>
      <c r="J30" s="5"/>
      <c r="K30" s="4" t="str">
        <f t="shared" si="7"/>
        <v/>
      </c>
      <c r="L30" s="4" t="str">
        <f t="shared" si="0"/>
        <v/>
      </c>
      <c r="M30" s="5"/>
      <c r="N30" s="4" t="str">
        <f t="shared" si="8"/>
        <v/>
      </c>
      <c r="O30" s="4" t="str">
        <f t="shared" si="1"/>
        <v/>
      </c>
      <c r="P30" s="6" t="str">
        <f t="shared" si="2"/>
        <v>NK</v>
      </c>
      <c r="Q30" s="6" t="str">
        <f t="shared" si="3"/>
        <v>NK</v>
      </c>
      <c r="R30" s="4"/>
    </row>
    <row r="31" spans="1:19" s="21" customFormat="1" x14ac:dyDescent="0.2">
      <c r="A31" s="6">
        <v>28</v>
      </c>
      <c r="B31" s="41"/>
      <c r="C31" s="2"/>
      <c r="D31" s="2"/>
      <c r="E31" s="6"/>
      <c r="F31" s="6"/>
      <c r="G31" s="6"/>
      <c r="H31" s="3">
        <f t="shared" si="5"/>
        <v>0</v>
      </c>
      <c r="I31" s="4">
        <f t="shared" si="6"/>
        <v>0</v>
      </c>
      <c r="J31" s="5"/>
      <c r="K31" s="4" t="str">
        <f t="shared" si="7"/>
        <v/>
      </c>
      <c r="L31" s="4" t="str">
        <f t="shared" si="0"/>
        <v/>
      </c>
      <c r="M31" s="5"/>
      <c r="N31" s="4" t="str">
        <f t="shared" si="8"/>
        <v/>
      </c>
      <c r="O31" s="4" t="str">
        <f t="shared" si="1"/>
        <v/>
      </c>
      <c r="P31" s="6" t="str">
        <f t="shared" si="2"/>
        <v>NK</v>
      </c>
      <c r="Q31" s="6" t="str">
        <f t="shared" si="3"/>
        <v>NK</v>
      </c>
      <c r="R31" s="4"/>
    </row>
    <row r="32" spans="1:19" s="21" customFormat="1" x14ac:dyDescent="0.2">
      <c r="A32" s="6">
        <v>29</v>
      </c>
      <c r="B32" s="41"/>
      <c r="C32" s="2"/>
      <c r="D32" s="2"/>
      <c r="E32" s="6"/>
      <c r="F32" s="6"/>
      <c r="G32" s="6"/>
      <c r="H32" s="3">
        <f t="shared" si="5"/>
        <v>0</v>
      </c>
      <c r="I32" s="4">
        <f t="shared" si="6"/>
        <v>0</v>
      </c>
      <c r="J32" s="5"/>
      <c r="K32" s="4" t="str">
        <f t="shared" si="7"/>
        <v/>
      </c>
      <c r="L32" s="4" t="str">
        <f t="shared" si="0"/>
        <v/>
      </c>
      <c r="M32" s="5"/>
      <c r="N32" s="4" t="str">
        <f t="shared" si="8"/>
        <v/>
      </c>
      <c r="O32" s="4" t="str">
        <f t="shared" si="1"/>
        <v/>
      </c>
      <c r="P32" s="6" t="str">
        <f t="shared" si="2"/>
        <v>NK</v>
      </c>
      <c r="Q32" s="6" t="str">
        <f t="shared" si="3"/>
        <v>NK</v>
      </c>
      <c r="R32" s="4"/>
    </row>
    <row r="33" spans="1:18" s="21" customFormat="1" x14ac:dyDescent="0.2">
      <c r="A33" s="6">
        <v>30</v>
      </c>
      <c r="B33" s="41"/>
      <c r="C33" s="2"/>
      <c r="D33" s="2"/>
      <c r="E33" s="6"/>
      <c r="F33" s="6"/>
      <c r="G33" s="6"/>
      <c r="H33" s="3">
        <f t="shared" si="5"/>
        <v>0</v>
      </c>
      <c r="I33" s="4">
        <f t="shared" si="6"/>
        <v>0</v>
      </c>
      <c r="J33" s="5"/>
      <c r="K33" s="4" t="str">
        <f t="shared" si="7"/>
        <v/>
      </c>
      <c r="L33" s="4" t="str">
        <f t="shared" si="0"/>
        <v/>
      </c>
      <c r="M33" s="5"/>
      <c r="N33" s="4" t="str">
        <f t="shared" si="8"/>
        <v/>
      </c>
      <c r="O33" s="4" t="str">
        <f t="shared" si="1"/>
        <v/>
      </c>
      <c r="P33" s="6" t="str">
        <f t="shared" si="2"/>
        <v>NK</v>
      </c>
      <c r="Q33" s="6" t="str">
        <f t="shared" si="3"/>
        <v>NK</v>
      </c>
      <c r="R33" s="4"/>
    </row>
    <row r="34" spans="1:18" s="21" customFormat="1" x14ac:dyDescent="0.2">
      <c r="A34" s="6">
        <v>31</v>
      </c>
      <c r="B34" s="41"/>
      <c r="C34" s="2"/>
      <c r="D34" s="2"/>
      <c r="E34" s="6"/>
      <c r="F34" s="6"/>
      <c r="G34" s="6"/>
      <c r="H34" s="3">
        <f t="shared" si="5"/>
        <v>0</v>
      </c>
      <c r="I34" s="4">
        <f t="shared" si="6"/>
        <v>0</v>
      </c>
      <c r="J34" s="5"/>
      <c r="K34" s="4" t="str">
        <f t="shared" si="7"/>
        <v/>
      </c>
      <c r="L34" s="4" t="str">
        <f t="shared" si="0"/>
        <v/>
      </c>
      <c r="M34" s="5"/>
      <c r="N34" s="4" t="str">
        <f t="shared" si="8"/>
        <v/>
      </c>
      <c r="O34" s="4" t="str">
        <f t="shared" si="1"/>
        <v/>
      </c>
      <c r="P34" s="6" t="str">
        <f t="shared" si="2"/>
        <v>NK</v>
      </c>
      <c r="Q34" s="6" t="str">
        <f t="shared" si="3"/>
        <v>NK</v>
      </c>
      <c r="R34" s="4"/>
    </row>
    <row r="35" spans="1:18" ht="15.75" customHeight="1" x14ac:dyDescent="0.25">
      <c r="A35" s="7"/>
      <c r="B35" s="7"/>
      <c r="C35" s="47" t="s">
        <v>13</v>
      </c>
      <c r="D35" s="48"/>
      <c r="E35" s="9">
        <v>20</v>
      </c>
      <c r="F35" s="9">
        <v>20</v>
      </c>
      <c r="G35" s="9">
        <v>20</v>
      </c>
      <c r="H35" s="3">
        <f t="shared" si="5"/>
        <v>1</v>
      </c>
      <c r="I35" s="11">
        <v>100</v>
      </c>
      <c r="J35" s="12">
        <v>47</v>
      </c>
      <c r="K35" s="10">
        <v>1</v>
      </c>
      <c r="L35" s="10">
        <v>1</v>
      </c>
      <c r="M35" s="12">
        <v>50</v>
      </c>
      <c r="N35" s="10">
        <v>1</v>
      </c>
      <c r="O35" s="10">
        <v>1</v>
      </c>
      <c r="P35" s="10">
        <v>5</v>
      </c>
      <c r="Q35" s="6" t="str">
        <f>IF(OR(P35="NK",P35=2),IF(#REF!="","NK",IF(O35&lt;0.5,2,IF(O35&gt;=0.9,5,IF(O35&gt;=0.8,4.5,IF(O35&gt;=0.7,4,IF(O35&gt;=0.6,3.5,IF(O35&gt;=0.5,3,2))))))),"")</f>
        <v/>
      </c>
      <c r="R35" s="13"/>
    </row>
    <row r="36" spans="1:18" ht="15.75" customHeight="1" x14ac:dyDescent="0.25">
      <c r="A36" s="7"/>
      <c r="B36" s="7"/>
      <c r="C36" s="49" t="s">
        <v>14</v>
      </c>
      <c r="D36" s="50"/>
      <c r="E36" s="14">
        <f>AVERAGE(E5:E22)</f>
        <v>14.444444444444445</v>
      </c>
      <c r="F36" s="14">
        <f t="shared" ref="F36:H36" si="9">AVERAGE(F5:F22)</f>
        <v>14.125</v>
      </c>
      <c r="G36" s="14">
        <f t="shared" si="9"/>
        <v>18.222222222222221</v>
      </c>
      <c r="H36" s="14">
        <f t="shared" si="9"/>
        <v>0.37685185185185183</v>
      </c>
      <c r="I36" s="3">
        <f t="shared" ref="I36" si="10">AVERAGE(I5:I34)</f>
        <v>8.5500000000000007E-2</v>
      </c>
      <c r="J36" s="3">
        <f>AVERAGE(J5:J22)</f>
        <v>22.666666666666668</v>
      </c>
      <c r="K36" s="3">
        <f t="shared" ref="K36:Q36" si="11">AVERAGE(K5:K22)</f>
        <v>0.48226950354609927</v>
      </c>
      <c r="L36" s="3">
        <f t="shared" si="11"/>
        <v>0.56369976359338059</v>
      </c>
      <c r="M36" s="3" t="e">
        <f t="shared" si="11"/>
        <v>#DIV/0!</v>
      </c>
      <c r="N36" s="3" t="e">
        <f t="shared" si="11"/>
        <v>#DIV/0!</v>
      </c>
      <c r="O36" s="3" t="e">
        <f t="shared" si="11"/>
        <v>#DIV/0!</v>
      </c>
      <c r="P36" s="3">
        <f t="shared" si="11"/>
        <v>2.8888888888888888</v>
      </c>
      <c r="Q36" s="3" t="e">
        <f t="shared" si="11"/>
        <v>#DIV/0!</v>
      </c>
      <c r="R36" s="3"/>
    </row>
    <row r="37" spans="1:18" ht="15.75" customHeight="1" x14ac:dyDescent="0.25">
      <c r="A37" s="7"/>
      <c r="B37" s="7"/>
      <c r="C37" s="49" t="s">
        <v>8</v>
      </c>
      <c r="D37" s="50"/>
      <c r="E37" s="15">
        <f>E36/E35</f>
        <v>0.72222222222222221</v>
      </c>
      <c r="F37" s="15">
        <f>F36/F35</f>
        <v>0.70625000000000004</v>
      </c>
      <c r="G37" s="15">
        <f>G36/G35</f>
        <v>0.91111111111111109</v>
      </c>
      <c r="H37" s="45">
        <f>H36/H35</f>
        <v>0.37685185185185183</v>
      </c>
      <c r="I37" s="4">
        <f>I36</f>
        <v>8.5500000000000007E-2</v>
      </c>
      <c r="J37" s="4">
        <f>J36/J35</f>
        <v>0.48226950354609932</v>
      </c>
      <c r="K37" s="4">
        <f>K36</f>
        <v>0.48226950354609927</v>
      </c>
      <c r="L37" s="4">
        <f>L36</f>
        <v>0.56369976359338059</v>
      </c>
      <c r="M37" s="4" t="e">
        <f>M36/M35</f>
        <v>#DIV/0!</v>
      </c>
      <c r="N37" s="4" t="e">
        <f>N36</f>
        <v>#DIV/0!</v>
      </c>
      <c r="O37" s="4" t="e">
        <f>O36</f>
        <v>#DIV/0!</v>
      </c>
      <c r="P37" s="3">
        <f>COUNTIF(P5:P34,"&gt;2")/COUNTIF(P5:P34,"&gt;1")</f>
        <v>0.54545454545454541</v>
      </c>
      <c r="Q37" s="4"/>
      <c r="R37" s="4"/>
    </row>
    <row r="39" spans="1:18" ht="15.75" hidden="1" customHeight="1" x14ac:dyDescent="0.25">
      <c r="A39" s="8" t="e">
        <f>#REF!+1</f>
        <v>#REF!</v>
      </c>
      <c r="B39" s="31"/>
      <c r="C39" s="32"/>
      <c r="D39" s="33"/>
      <c r="E39" s="21" t="s">
        <v>15</v>
      </c>
      <c r="F39" s="21"/>
      <c r="G39" s="21"/>
    </row>
    <row r="40" spans="1:18" ht="12.75" customHeight="1" x14ac:dyDescent="0.25">
      <c r="A40" s="23" t="str">
        <f ca="1">"Ostatnia modyfikacja: " &amp; DAY(TODAY()) &amp; "." &amp; MONTH(TODAY()) &amp;"."&amp; YEAR(TODAY()) &amp;" "&amp; HOUR(NOW()) &amp; ":" &amp; RIGHT("0"&amp;FIXED(MINUTE(NOW()),0),2)</f>
        <v>Ostatnia modyfikacja: 1.7.2025 13:21</v>
      </c>
      <c r="C40" s="34"/>
      <c r="D40" s="34"/>
      <c r="E40" s="21"/>
    </row>
    <row r="41" spans="1:18" s="21" customFormat="1" x14ac:dyDescent="0.2">
      <c r="B41" s="22"/>
      <c r="C41" s="20"/>
      <c r="D41" s="20"/>
      <c r="H41" s="36"/>
      <c r="I41" s="37"/>
      <c r="J41" s="35"/>
      <c r="R41" s="37"/>
    </row>
    <row r="42" spans="1:18" x14ac:dyDescent="0.2">
      <c r="B42" s="20"/>
      <c r="C42" s="20"/>
      <c r="D42" s="22"/>
      <c r="E42" s="21"/>
      <c r="F42" s="21"/>
      <c r="G42" s="21"/>
      <c r="N42" s="21"/>
      <c r="O42" s="21"/>
      <c r="P42" s="21"/>
      <c r="Q42" s="21"/>
    </row>
    <row r="43" spans="1:18" x14ac:dyDescent="0.2">
      <c r="A43" s="21"/>
      <c r="E43" s="22"/>
      <c r="F43" s="22"/>
      <c r="G43" s="22"/>
      <c r="H43" s="22"/>
      <c r="I43" s="22"/>
      <c r="J43" s="35"/>
      <c r="K43" s="37"/>
      <c r="L43" s="22"/>
      <c r="M43" s="22"/>
      <c r="N43" s="22"/>
      <c r="O43" s="22"/>
      <c r="P43" s="21"/>
      <c r="Q43" s="21"/>
    </row>
    <row r="44" spans="1:18" x14ac:dyDescent="0.2">
      <c r="A44" s="21"/>
      <c r="E44" s="22"/>
      <c r="F44" s="22"/>
      <c r="G44" s="22"/>
      <c r="H44" s="22"/>
      <c r="I44" s="22"/>
      <c r="J44" s="35"/>
      <c r="K44" s="37"/>
      <c r="L44" s="22"/>
      <c r="M44" s="22"/>
      <c r="N44" s="22"/>
      <c r="O44" s="22"/>
      <c r="P44" s="21"/>
      <c r="Q44" s="21"/>
    </row>
    <row r="45" spans="1:18" x14ac:dyDescent="0.2">
      <c r="G45" s="21"/>
      <c r="N45" s="21"/>
      <c r="O45" s="21"/>
      <c r="P45" s="21"/>
      <c r="Q45" s="21"/>
    </row>
    <row r="46" spans="1:18" x14ac:dyDescent="0.2">
      <c r="E46" s="21"/>
      <c r="F46" s="21"/>
      <c r="G46" s="21"/>
      <c r="P46" s="21"/>
      <c r="Q46" s="21"/>
    </row>
    <row r="47" spans="1:18" ht="12.75" customHeight="1" x14ac:dyDescent="0.2">
      <c r="L47" s="38"/>
      <c r="M47" s="38"/>
      <c r="N47" s="38"/>
      <c r="O47" s="38"/>
      <c r="P47" s="38"/>
      <c r="Q47" s="38"/>
      <c r="R47" s="38"/>
    </row>
    <row r="48" spans="1:18" x14ac:dyDescent="0.2">
      <c r="E48" s="6"/>
      <c r="L48" s="38"/>
      <c r="M48" s="38"/>
      <c r="N48" s="38"/>
      <c r="O48" s="38"/>
      <c r="P48" s="38"/>
      <c r="Q48" s="38"/>
      <c r="R48" s="38"/>
    </row>
    <row r="49" spans="5:7" x14ac:dyDescent="0.2">
      <c r="E49" s="21"/>
      <c r="F49" s="21"/>
      <c r="G49" s="21"/>
    </row>
    <row r="50" spans="5:7" x14ac:dyDescent="0.2">
      <c r="E50" s="22"/>
      <c r="F50" s="21"/>
      <c r="G50" s="21"/>
    </row>
  </sheetData>
  <mergeCells count="5">
    <mergeCell ref="M3:N3"/>
    <mergeCell ref="C35:D35"/>
    <mergeCell ref="C37:D37"/>
    <mergeCell ref="C36:D36"/>
    <mergeCell ref="J3:K3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Wiktor Budziński</cp:lastModifiedBy>
  <cp:lastPrinted>2015-10-09T07:18:27Z</cp:lastPrinted>
  <dcterms:created xsi:type="dcterms:W3CDTF">2004-10-07T21:19:53Z</dcterms:created>
  <dcterms:modified xsi:type="dcterms:W3CDTF">2025-07-01T11:21:54Z</dcterms:modified>
</cp:coreProperties>
</file>